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PFRDA &amp; NPS Trust Communication April 2019 Onwards\NPS Trust\2024-25\Monthly\6. September 2024\5. Website Upload- Portfolio\"/>
    </mc:Choice>
  </mc:AlternateContent>
  <xr:revisionPtr revIDLastSave="0" documentId="8_{1A29AE8A-1BC4-4238-AE8E-0C1CC6D5FB12}" xr6:coauthVersionLast="47" xr6:coauthVersionMax="47" xr10:uidLastSave="{00000000-0000-0000-0000-000000000000}"/>
  <bookViews>
    <workbookView xWindow="-120" yWindow="-120" windowWidth="20730" windowHeight="11160" xr2:uid="{BB5876A0-5B8E-48C7-A6BD-B452CED8FE76}"/>
  </bookViews>
  <sheets>
    <sheet name="Port_G1" sheetId="1" r:id="rId1"/>
  </sheets>
  <externalReferences>
    <externalReference r:id="rId2"/>
  </externalReferences>
  <definedNames>
    <definedName name="_xlnm._FilterDatabase" localSheetId="0" hidden="1">Port_G1!$C$6:$H$66</definedName>
    <definedName name="IN">#REF!</definedName>
    <definedName name="_xlnm.Print_Area" localSheetId="0">Port_G1!$B$2:$H$97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6" i="1" l="1"/>
  <c r="G116" i="1"/>
  <c r="H115" i="1"/>
  <c r="G115" i="1"/>
  <c r="H114" i="1"/>
  <c r="G114" i="1"/>
  <c r="H113" i="1"/>
  <c r="G113" i="1"/>
  <c r="H112" i="1"/>
  <c r="G112" i="1"/>
  <c r="H111" i="1"/>
  <c r="H110" i="1"/>
  <c r="F97" i="1" s="1"/>
  <c r="G97" i="1" s="1"/>
  <c r="G110" i="1"/>
  <c r="H109" i="1"/>
  <c r="H117" i="1" s="1"/>
  <c r="G109" i="1"/>
  <c r="F106" i="1"/>
  <c r="G106" i="1" s="1"/>
  <c r="F105" i="1"/>
  <c r="F104" i="1"/>
  <c r="F103" i="1"/>
  <c r="G103" i="1" s="1"/>
  <c r="F102" i="1"/>
  <c r="G102" i="1" s="1"/>
  <c r="F101" i="1"/>
  <c r="G101" i="1" s="1"/>
  <c r="F100" i="1"/>
  <c r="G100" i="1" s="1"/>
  <c r="F96" i="1"/>
  <c r="G96" i="1" s="1"/>
  <c r="F95" i="1"/>
  <c r="F98" i="1" s="1"/>
  <c r="F79" i="1"/>
  <c r="F81" i="1" s="1"/>
  <c r="F69" i="1"/>
  <c r="G69" i="1" l="1"/>
  <c r="G104" i="1"/>
  <c r="G67" i="1"/>
  <c r="G59" i="1"/>
  <c r="G51" i="1"/>
  <c r="G43" i="1"/>
  <c r="G35" i="1"/>
  <c r="G27" i="1"/>
  <c r="G19" i="1"/>
  <c r="G11" i="1"/>
  <c r="G13" i="1"/>
  <c r="G52" i="1"/>
  <c r="G28" i="1"/>
  <c r="G79" i="1"/>
  <c r="G66" i="1"/>
  <c r="G58" i="1"/>
  <c r="G50" i="1"/>
  <c r="G42" i="1"/>
  <c r="G34" i="1"/>
  <c r="G26" i="1"/>
  <c r="G18" i="1"/>
  <c r="G10" i="1"/>
  <c r="G61" i="1"/>
  <c r="G53" i="1"/>
  <c r="G45" i="1"/>
  <c r="G37" i="1"/>
  <c r="G29" i="1"/>
  <c r="G21" i="1"/>
  <c r="G65" i="1"/>
  <c r="G57" i="1"/>
  <c r="G49" i="1"/>
  <c r="G41" i="1"/>
  <c r="G33" i="1"/>
  <c r="G25" i="1"/>
  <c r="G17" i="1"/>
  <c r="G9" i="1"/>
  <c r="G111" i="1"/>
  <c r="G117" i="1" s="1"/>
  <c r="G54" i="1"/>
  <c r="G30" i="1"/>
  <c r="G14" i="1"/>
  <c r="G44" i="1"/>
  <c r="G77" i="1"/>
  <c r="G64" i="1"/>
  <c r="G56" i="1"/>
  <c r="G48" i="1"/>
  <c r="G40" i="1"/>
  <c r="G32" i="1"/>
  <c r="G24" i="1"/>
  <c r="G16" i="1"/>
  <c r="G8" i="1"/>
  <c r="G20" i="1"/>
  <c r="G73" i="1"/>
  <c r="G63" i="1"/>
  <c r="G55" i="1"/>
  <c r="G47" i="1"/>
  <c r="G39" i="1"/>
  <c r="G31" i="1"/>
  <c r="G23" i="1"/>
  <c r="G15" i="1"/>
  <c r="G7" i="1"/>
  <c r="G62" i="1"/>
  <c r="G46" i="1"/>
  <c r="G38" i="1"/>
  <c r="G22" i="1"/>
  <c r="G68" i="1"/>
  <c r="G60" i="1"/>
  <c r="G36" i="1"/>
  <c r="G12" i="1"/>
  <c r="G105" i="1"/>
  <c r="G95" i="1"/>
  <c r="G98" i="1" s="1"/>
</calcChain>
</file>

<file path=xl/sharedStrings.xml><?xml version="1.0" encoding="utf-8"?>
<sst xmlns="http://schemas.openxmlformats.org/spreadsheetml/2006/main" count="262" uniqueCount="185">
  <si>
    <t>NAME OF PENSION FUND</t>
  </si>
  <si>
    <t>ADITYA BIRLA SUN LIFE PENSION MANAGEMENT LIMITED</t>
  </si>
  <si>
    <t>G-TIER I</t>
  </si>
  <si>
    <t>SCHEME NAME</t>
  </si>
  <si>
    <t>Scheme G TIER I</t>
  </si>
  <si>
    <t>MONTH</t>
  </si>
  <si>
    <t>ISIN No.</t>
  </si>
  <si>
    <t>Name of the Instrument</t>
  </si>
  <si>
    <t xml:space="preserve">Industry </t>
  </si>
  <si>
    <t>Quantity</t>
  </si>
  <si>
    <t>Market Value</t>
  </si>
  <si>
    <t>% of Portfolio</t>
  </si>
  <si>
    <t>Ratings</t>
  </si>
  <si>
    <t>IN000230C028</t>
  </si>
  <si>
    <t>Gsec Strip 22-02-2030</t>
  </si>
  <si>
    <t>CGS</t>
  </si>
  <si>
    <t>IN000330C059</t>
  </si>
  <si>
    <t>0% Strip GOI 12-03-2030</t>
  </si>
  <si>
    <t>IN000929C058</t>
  </si>
  <si>
    <t>Gsec Strip 12-09-2029</t>
  </si>
  <si>
    <t>IN000930C056</t>
  </si>
  <si>
    <t>Strip Gsec 12-09-2030</t>
  </si>
  <si>
    <t>IN001234C037</t>
  </si>
  <si>
    <t>Gsec Strip 17-12-2034</t>
  </si>
  <si>
    <t>IN001243P014</t>
  </si>
  <si>
    <t>Gsec Strip 23-12-2043</t>
  </si>
  <si>
    <t>IN0020040039</t>
  </si>
  <si>
    <t>7.50% GOI 10-Aug-2034</t>
  </si>
  <si>
    <t>IN0020060086</t>
  </si>
  <si>
    <t>8.28% GOI 15.02.2032</t>
  </si>
  <si>
    <t>IN0020070044</t>
  </si>
  <si>
    <t>8.32% GS 02.08.2032</t>
  </si>
  <si>
    <t>IN0020120062</t>
  </si>
  <si>
    <t>8.30% GOI 31-Dec-2042</t>
  </si>
  <si>
    <t>IN0020150044</t>
  </si>
  <si>
    <t>8.13% GOI 22 june 2045</t>
  </si>
  <si>
    <t>IN0020150051</t>
  </si>
  <si>
    <t>7.73% GS  MD 19/12/2034</t>
  </si>
  <si>
    <t>IN0020150077</t>
  </si>
  <si>
    <t>7.72% GOI 26.10.2055.</t>
  </si>
  <si>
    <t>IN0020160019</t>
  </si>
  <si>
    <t>7.61% GSEC 09.05.2030</t>
  </si>
  <si>
    <t>IN0020160092</t>
  </si>
  <si>
    <t>6.62% GOI 2051 (28-NOV-2051)  2051.</t>
  </si>
  <si>
    <t>IN0020160118</t>
  </si>
  <si>
    <t>6.79% GS 26.12.2029</t>
  </si>
  <si>
    <t>IN0020190024</t>
  </si>
  <si>
    <t>7.62% GS 2039 (15-09-2039)</t>
  </si>
  <si>
    <t>IN0020190032</t>
  </si>
  <si>
    <t>7.72 GS 15.06.2049</t>
  </si>
  <si>
    <t>IN0020190040</t>
  </si>
  <si>
    <t>7.69% GOI 17.06.2043</t>
  </si>
  <si>
    <t>IN0020190057</t>
  </si>
  <si>
    <t>7.63 GS 17.06.2059</t>
  </si>
  <si>
    <t>IN0020200054</t>
  </si>
  <si>
    <t>7.16 GS 20.09.2050</t>
  </si>
  <si>
    <t>IN0020200153</t>
  </si>
  <si>
    <t>05.77% GOI 03-Aug-2030</t>
  </si>
  <si>
    <t>IN0020200187</t>
  </si>
  <si>
    <t>6.80 GS 15.12.2060</t>
  </si>
  <si>
    <t>IN0020200245</t>
  </si>
  <si>
    <t>6.22% GOI 2035 (16-Mar-2035)</t>
  </si>
  <si>
    <t>IN0020200401</t>
  </si>
  <si>
    <t>6.76 GS 22.02.2061</t>
  </si>
  <si>
    <t>IN0020210020</t>
  </si>
  <si>
    <t>6.64% GOI 16-june-2035</t>
  </si>
  <si>
    <t>IN0020210152</t>
  </si>
  <si>
    <t>06.67 GOI 15 DEC- 2035</t>
  </si>
  <si>
    <t>IN0020210194</t>
  </si>
  <si>
    <t>6.99% GOI 15-DEC-2051</t>
  </si>
  <si>
    <t>IN0020210202</t>
  </si>
  <si>
    <t>6.95% GOI 16-DEC-2061</t>
  </si>
  <si>
    <t>IN0020210244</t>
  </si>
  <si>
    <t>6.54% GOI 17-Jan-2032</t>
  </si>
  <si>
    <t>IN0020220011</t>
  </si>
  <si>
    <t>7.10 GS 18.04.2029</t>
  </si>
  <si>
    <t>IN0020220102</t>
  </si>
  <si>
    <t>7.41 GS 19.12.2036</t>
  </si>
  <si>
    <t>IN0020220144</t>
  </si>
  <si>
    <t>7.29 SGrB 27.01.2033</t>
  </si>
  <si>
    <t>IN0020230044</t>
  </si>
  <si>
    <t>7.25 GS 12.06.2063</t>
  </si>
  <si>
    <t>IN0020230051</t>
  </si>
  <si>
    <t>7.30 GS 19.06.2053</t>
  </si>
  <si>
    <t>IN0020230077</t>
  </si>
  <si>
    <t>7.18 GS 24.07.2037</t>
  </si>
  <si>
    <t>IN0020230085</t>
  </si>
  <si>
    <t>7.18 GS 14.08.2033</t>
  </si>
  <si>
    <t>IN0020230127</t>
  </si>
  <si>
    <t>7.46 GS 06.11.2073</t>
  </si>
  <si>
    <t>IN0020230135</t>
  </si>
  <si>
    <t>7.32 GS 13.11.2030</t>
  </si>
  <si>
    <t>IN0020240019</t>
  </si>
  <si>
    <t>7.10 GS 08.04.2034</t>
  </si>
  <si>
    <t>IN0020240027</t>
  </si>
  <si>
    <t>7.23 GS 15.04.2039</t>
  </si>
  <si>
    <t>IN0020240035</t>
  </si>
  <si>
    <t>7.34 GS 22.04.2064</t>
  </si>
  <si>
    <t>IN0020240050</t>
  </si>
  <si>
    <t>7.04 GS 03.06.2029</t>
  </si>
  <si>
    <t>IN0020240100</t>
  </si>
  <si>
    <t>6.90 SGRB 05.08.2034</t>
  </si>
  <si>
    <t>IN0020240118</t>
  </si>
  <si>
    <t>7.09 GS 05.08.2054</t>
  </si>
  <si>
    <t>IN1320230114</t>
  </si>
  <si>
    <t>7.73% BR SDL 08.11.2038</t>
  </si>
  <si>
    <t>SDL</t>
  </si>
  <si>
    <t>IN1520220279</t>
  </si>
  <si>
    <t>7.71 GJ SDL 08.03.2034</t>
  </si>
  <si>
    <t>IN1920230142</t>
  </si>
  <si>
    <t>7.64 KA SDL 20.12.2039</t>
  </si>
  <si>
    <t>IN2020180021</t>
  </si>
  <si>
    <t>8.32% Kerala SDL 25-April-2030</t>
  </si>
  <si>
    <t>IN2220200264</t>
  </si>
  <si>
    <t>6.63% MAHARASHTRA SDL 14-OCT-2030</t>
  </si>
  <si>
    <t>IN2220210206</t>
  </si>
  <si>
    <t>7.10 MH SDL 04.08.2036</t>
  </si>
  <si>
    <t>IN2220230121</t>
  </si>
  <si>
    <t>7.47 MH SDL 13.09.2034</t>
  </si>
  <si>
    <t>02A</t>
  </si>
  <si>
    <t>IN2220230162</t>
  </si>
  <si>
    <t>7.70 MH SDL 15.11.2034</t>
  </si>
  <si>
    <t>IN2220230220</t>
  </si>
  <si>
    <t>7.49 MH SDL 07.02.2036</t>
  </si>
  <si>
    <t>IN2220230238</t>
  </si>
  <si>
    <t>7.46 MH SDL 21.02.2035</t>
  </si>
  <si>
    <t>IN2220230246</t>
  </si>
  <si>
    <t>7.47 MH SDL 21.02.2036</t>
  </si>
  <si>
    <t>NCA</t>
  </si>
  <si>
    <t>IN2220230287</t>
  </si>
  <si>
    <t>7.40 MH SDL 06.03.2036</t>
  </si>
  <si>
    <t>IN2220230311</t>
  </si>
  <si>
    <t>7.42 MH SDL 22.03.2034</t>
  </si>
  <si>
    <t>IN2220240104</t>
  </si>
  <si>
    <t>7.22 MH SDL 07.08.2034</t>
  </si>
  <si>
    <t>IN3320230359</t>
  </si>
  <si>
    <t>7.48 UP SDL 22.03.2044</t>
  </si>
  <si>
    <t>IN4520180204</t>
  </si>
  <si>
    <t>8.38% Telangana SDL 2049</t>
  </si>
  <si>
    <t>INE103D08039</t>
  </si>
  <si>
    <t>7.72 BSNL 22-12-2032</t>
  </si>
  <si>
    <t>NCD</t>
  </si>
  <si>
    <t>CRISIL AAA(CE)</t>
  </si>
  <si>
    <t xml:space="preserve">Subtotal A </t>
  </si>
  <si>
    <t>Money Market Instruments:-</t>
  </si>
  <si>
    <t xml:space="preserve">  - Treasury Bills</t>
  </si>
  <si>
    <t>Nil</t>
  </si>
  <si>
    <t>Mutual Funds</t>
  </si>
  <si>
    <t xml:space="preserve">  - Money Market Mutual Funds</t>
  </si>
  <si>
    <t>Infrastructure</t>
  </si>
  <si>
    <t xml:space="preserve">  - Certificate of Deposits / Commercial Papers</t>
  </si>
  <si>
    <t xml:space="preserve">  - Application Pending Allotment </t>
  </si>
  <si>
    <t xml:space="preserve">  - Bank Fixed Deposits (&lt; 1 Year)</t>
  </si>
  <si>
    <t>Net Current assets</t>
  </si>
  <si>
    <t xml:space="preserve">Sub Total B </t>
  </si>
  <si>
    <t>GRAND TOTAL (sub total A + sub total B)</t>
  </si>
  <si>
    <t>Average Maturity of Portfolio (in yrs)</t>
  </si>
  <si>
    <t>Modified Duration (in yrs)</t>
  </si>
  <si>
    <t>Yield to Maturity (%) (annualised)(at market price</t>
  </si>
  <si>
    <t>Net Asset Value</t>
  </si>
  <si>
    <t xml:space="preserve">Net asset value last month </t>
  </si>
  <si>
    <t xml:space="preserve">Total investment in Infrastructure </t>
  </si>
  <si>
    <t xml:space="preserve">Total outstanding exposure to derivatives </t>
  </si>
  <si>
    <t>Total NPA provided for</t>
  </si>
  <si>
    <t>CREDIT RATING EXPOSURE</t>
  </si>
  <si>
    <t xml:space="preserve">Securities </t>
  </si>
  <si>
    <t>Central Govt. Securities</t>
  </si>
  <si>
    <t>State Development Loans</t>
  </si>
  <si>
    <t>AAA / Equivalent</t>
  </si>
  <si>
    <t xml:space="preserve">Total </t>
  </si>
  <si>
    <t>AA / Equivalent</t>
  </si>
  <si>
    <t>AA- / Equivalent</t>
  </si>
  <si>
    <t>A+ / Equivalent</t>
  </si>
  <si>
    <t>A / Equivalent</t>
  </si>
  <si>
    <t>A- / Equivalent</t>
  </si>
  <si>
    <t>BBB+ / Equivalent</t>
  </si>
  <si>
    <t>BBB / Equivalent</t>
  </si>
  <si>
    <t>[ICRA]AAA</t>
  </si>
  <si>
    <t>CARE AAA (CE)</t>
  </si>
  <si>
    <t>AA+ / Equivalent</t>
  </si>
  <si>
    <t>[ICRA]AA+</t>
  </si>
  <si>
    <t>CRISIL AA</t>
  </si>
  <si>
    <t>IND AAA</t>
  </si>
  <si>
    <t>CARE AA</t>
  </si>
  <si>
    <t>CARE AAA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</si>
</sst>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#,##0.000000"/>
  </numFmts>
  <fonts count="11" x14ac:knownFonts="1">
    <font>
      <sz val="10"/>
      <name val="Arial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6">
    <xf numFmtId="0" fontId="0" fillId="0" borderId="0"/>
    <xf numFmtId="9" fontId="7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2"/>
    <xf numFmtId="0" fontId="5" fillId="0" borderId="0" xfId="2" applyFont="1"/>
    <xf numFmtId="0" fontId="5" fillId="0" borderId="0" xfId="2" applyFont="1" applyAlignment="1">
      <alignment horizontal="left"/>
    </xf>
    <xf numFmtId="164" fontId="0" fillId="0" borderId="0" xfId="3" applyFont="1"/>
    <xf numFmtId="9" fontId="2" fillId="0" borderId="0" xfId="1" applyFont="1"/>
    <xf numFmtId="0" fontId="8" fillId="2" borderId="1" xfId="0" applyFont="1" applyFill="1" applyBorder="1"/>
    <xf numFmtId="9" fontId="1" fillId="0" borderId="0" xfId="1" applyFont="1"/>
    <xf numFmtId="14" fontId="5" fillId="0" borderId="0" xfId="2" applyNumberFormat="1" applyFont="1" applyAlignment="1">
      <alignment horizontal="left"/>
    </xf>
    <xf numFmtId="0" fontId="5" fillId="3" borderId="2" xfId="2" applyFont="1" applyFill="1" applyBorder="1"/>
    <xf numFmtId="0" fontId="5" fillId="3" borderId="3" xfId="2" applyFont="1" applyFill="1" applyBorder="1"/>
    <xf numFmtId="164" fontId="5" fillId="3" borderId="3" xfId="3" applyFont="1" applyFill="1" applyBorder="1"/>
    <xf numFmtId="9" fontId="5" fillId="3" borderId="3" xfId="1" applyFont="1" applyFill="1" applyBorder="1"/>
    <xf numFmtId="0" fontId="5" fillId="3" borderId="4" xfId="2" applyFont="1" applyFill="1" applyBorder="1"/>
    <xf numFmtId="0" fontId="2" fillId="0" borderId="0" xfId="2" applyAlignment="1">
      <alignment vertical="top"/>
    </xf>
    <xf numFmtId="0" fontId="0" fillId="0" borderId="0" xfId="0" applyAlignment="1">
      <alignment horizontal="left" vertical="top"/>
    </xf>
    <xf numFmtId="0" fontId="2" fillId="0" borderId="5" xfId="2" applyBorder="1"/>
    <xf numFmtId="0" fontId="1" fillId="0" borderId="5" xfId="2" applyFont="1" applyBorder="1"/>
    <xf numFmtId="165" fontId="0" fillId="0" borderId="5" xfId="3" applyNumberFormat="1" applyFont="1" applyBorder="1"/>
    <xf numFmtId="9" fontId="0" fillId="0" borderId="5" xfId="1" applyFont="1" applyFill="1" applyBorder="1"/>
    <xf numFmtId="164" fontId="0" fillId="0" borderId="6" xfId="3" quotePrefix="1" applyFont="1" applyFill="1" applyBorder="1"/>
    <xf numFmtId="0" fontId="9" fillId="2" borderId="7" xfId="0" applyFont="1" applyFill="1" applyBorder="1"/>
    <xf numFmtId="0" fontId="4" fillId="0" borderId="5" xfId="2" applyFont="1" applyBorder="1"/>
    <xf numFmtId="0" fontId="2" fillId="0" borderId="5" xfId="2" applyBorder="1" applyAlignment="1">
      <alignment vertical="top"/>
    </xf>
    <xf numFmtId="164" fontId="0" fillId="0" borderId="5" xfId="3" applyFont="1" applyBorder="1" applyAlignment="1">
      <alignment horizontal="right" vertical="top"/>
    </xf>
    <xf numFmtId="165" fontId="0" fillId="0" borderId="5" xfId="4" applyNumberFormat="1" applyFont="1" applyBorder="1" applyAlignment="1">
      <alignment horizontal="right" vertical="top"/>
    </xf>
    <xf numFmtId="10" fontId="0" fillId="0" borderId="5" xfId="1" applyNumberFormat="1" applyFont="1" applyBorder="1"/>
    <xf numFmtId="0" fontId="2" fillId="0" borderId="5" xfId="2" quotePrefix="1" applyBorder="1"/>
    <xf numFmtId="0" fontId="3" fillId="3" borderId="5" xfId="2" applyFont="1" applyFill="1" applyBorder="1"/>
    <xf numFmtId="9" fontId="3" fillId="3" borderId="5" xfId="1" applyFont="1" applyFill="1" applyBorder="1"/>
    <xf numFmtId="0" fontId="6" fillId="0" borderId="5" xfId="2" applyFont="1" applyBorder="1"/>
    <xf numFmtId="164" fontId="0" fillId="0" borderId="5" xfId="3" applyFont="1" applyBorder="1"/>
    <xf numFmtId="165" fontId="0" fillId="0" borderId="5" xfId="3" applyNumberFormat="1" applyFont="1" applyBorder="1" applyAlignment="1">
      <alignment horizontal="right" vertical="top"/>
    </xf>
    <xf numFmtId="9" fontId="0" fillId="0" borderId="5" xfId="1" applyFont="1" applyBorder="1"/>
    <xf numFmtId="0" fontId="9" fillId="2" borderId="8" xfId="0" applyFont="1" applyFill="1" applyBorder="1"/>
    <xf numFmtId="165" fontId="10" fillId="0" borderId="5" xfId="3" applyNumberFormat="1" applyFont="1" applyFill="1" applyBorder="1" applyAlignment="1">
      <alignment vertical="center" wrapText="1"/>
    </xf>
    <xf numFmtId="0" fontId="3" fillId="0" borderId="5" xfId="2" applyFont="1" applyBorder="1"/>
    <xf numFmtId="0" fontId="5" fillId="0" borderId="5" xfId="2" applyFont="1" applyBorder="1" applyAlignment="1">
      <alignment vertical="top"/>
    </xf>
    <xf numFmtId="0" fontId="5" fillId="0" borderId="5" xfId="2" applyFont="1" applyBorder="1"/>
    <xf numFmtId="164" fontId="5" fillId="0" borderId="5" xfId="3" applyFont="1" applyBorder="1"/>
    <xf numFmtId="9" fontId="5" fillId="0" borderId="5" xfId="1" applyFont="1" applyBorder="1"/>
    <xf numFmtId="165" fontId="2" fillId="0" borderId="0" xfId="2" applyNumberFormat="1"/>
    <xf numFmtId="164" fontId="0" fillId="0" borderId="5" xfId="0" applyNumberFormat="1" applyBorder="1"/>
    <xf numFmtId="166" fontId="2" fillId="0" borderId="5" xfId="2" applyNumberFormat="1" applyBorder="1" applyAlignment="1">
      <alignment horizontal="right" vertical="top"/>
    </xf>
    <xf numFmtId="164" fontId="0" fillId="0" borderId="5" xfId="3" applyFont="1" applyFill="1" applyBorder="1"/>
    <xf numFmtId="164" fontId="0" fillId="4" borderId="5" xfId="3" applyFont="1" applyFill="1" applyBorder="1" applyAlignment="1">
      <alignment horizontal="right"/>
    </xf>
    <xf numFmtId="9" fontId="0" fillId="0" borderId="0" xfId="1" applyFont="1"/>
    <xf numFmtId="10" fontId="0" fillId="4" borderId="0" xfId="5" applyNumberFormat="1" applyFont="1" applyFill="1" applyBorder="1"/>
    <xf numFmtId="165" fontId="0" fillId="0" borderId="5" xfId="3" applyNumberFormat="1" applyFont="1" applyBorder="1" applyAlignment="1">
      <alignment vertical="top"/>
    </xf>
    <xf numFmtId="9" fontId="0" fillId="0" borderId="2" xfId="1" applyFont="1" applyBorder="1" applyAlignment="1">
      <alignment vertical="center"/>
    </xf>
    <xf numFmtId="9" fontId="0" fillId="0" borderId="5" xfId="1" applyFont="1" applyBorder="1" applyAlignment="1">
      <alignment vertical="top"/>
    </xf>
    <xf numFmtId="0" fontId="0" fillId="0" borderId="0" xfId="2" applyFont="1"/>
    <xf numFmtId="10" fontId="1" fillId="0" borderId="0" xfId="1" applyNumberFormat="1" applyFont="1"/>
  </cellXfs>
  <cellStyles count="6">
    <cellStyle name="Comma 2" xfId="3" xr:uid="{7F2EC5C9-DAFF-41A9-AE2E-A64248AE56B0}"/>
    <cellStyle name="Comma 3" xfId="4" xr:uid="{655DB74F-63AD-4C79-86F9-95B31A2CA6BE}"/>
    <cellStyle name="Normal" xfId="0" builtinId="0"/>
    <cellStyle name="Normal 2" xfId="2" xr:uid="{E72F502C-9668-4131-A745-6B8BE1A0E1A5}"/>
    <cellStyle name="Percent" xfId="1" builtinId="5"/>
    <cellStyle name="Percent 2" xfId="5" xr:uid="{78A455AF-592C-4F5F-8EBF-97E4B5F45AAB}"/>
  </cellStyles>
  <dxfs count="12">
    <dxf>
      <font>
        <sz val="10"/>
        <color auto="1"/>
        <name val="Arial"/>
        <scheme val="none"/>
      </font>
      <numFmt numFmtId="164" formatCode="_(* #,##0.00_);_(* \(#,##0.00\);_(* &quot;-&quot;??_);_(@_)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1" tint="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PFRDA%20&amp;%20NPS%20Trust%20Communication%20April%202019%20Onwards\NPS%20Trust\2024-25\Monthly\6.%20September%202024\5.%20Website%20Upload-%20Portfolio\Portfolio_ABSLPM_Sept%202024.xlsx" TargetMode="External"/><Relationship Id="rId1" Type="http://schemas.openxmlformats.org/officeDocument/2006/relationships/externalLinkPath" Target="Portfolio_ABSLPM_Sept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rt_E1"/>
      <sheetName val="Port_E1I"/>
      <sheetName val="Port_C1"/>
      <sheetName val="Port_C1I"/>
      <sheetName val="Port_G1"/>
      <sheetName val="Port_G1I"/>
      <sheetName val="Port_A I "/>
      <sheetName val="Port_Tax Sav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B3446EE-68C4-428A-B3B3-4E85C322D44E}" name="Table134567685789" displayName="Table134567685789" ref="B6:H68" totalsRowShown="0" headerRowDxfId="11" dataDxfId="10" headerRowBorderDxfId="8" tableBorderDxfId="9" totalsRowBorderDxfId="7">
  <sortState xmlns:xlrd2="http://schemas.microsoft.com/office/spreadsheetml/2017/richdata2" ref="B7:H54">
    <sortCondition descending="1" ref="F6:F54"/>
  </sortState>
  <tableColumns count="7">
    <tableColumn id="1" xr3:uid="{C1DA2D0C-5850-43B5-9B4D-F3B21BC3466A}" name="ISIN No." dataDxfId="6"/>
    <tableColumn id="2" xr3:uid="{EC883505-05FC-4326-AA24-88FD5F8AD43E}" name="Name of the Instrument" dataDxfId="5"/>
    <tableColumn id="3" xr3:uid="{1D14CC7E-DA0E-4AA4-BDD7-0A472F4FF698}" name="Industry " dataDxfId="4"/>
    <tableColumn id="4" xr3:uid="{B076D8F4-974B-458D-88DA-C7D66583A35A}" name="Quantity" dataDxfId="3"/>
    <tableColumn id="5" xr3:uid="{7FAD9323-BAAD-460C-B55A-B4BBA7954254}" name="Market Value" dataDxfId="2"/>
    <tableColumn id="6" xr3:uid="{756941FB-7929-48DB-9329-7E8631A1959B}" name="% of Portfolio" dataDxfId="1" dataCellStyle="Percent">
      <calculatedColumnFormula>+F7/$F$81</calculatedColumnFormula>
    </tableColumn>
    <tableColumn id="7" xr3:uid="{94EC977D-7875-46C6-A5AE-33692B0119FC}" name="Ratings" dataDxfId="0" dataCellStyle="Comma 2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5A1A0-5957-4946-AEB5-78CA138EF5A1}">
  <sheetPr>
    <tabColor rgb="FF7030A0"/>
  </sheetPr>
  <dimension ref="A2:H121"/>
  <sheetViews>
    <sheetView showGridLines="0" tabSelected="1" topLeftCell="B1" zoomScaleNormal="100" zoomScaleSheetLayoutView="89" workbookViewId="0">
      <selection activeCell="D4" sqref="D4"/>
    </sheetView>
  </sheetViews>
  <sheetFormatPr defaultRowHeight="15" x14ac:dyDescent="0.25"/>
  <cols>
    <col min="1" max="1" width="11.28515625" style="1" customWidth="1"/>
    <col min="2" max="2" width="16.5703125" style="1" customWidth="1"/>
    <col min="3" max="3" width="52.7109375" style="1" customWidth="1"/>
    <col min="4" max="4" width="62" style="1" customWidth="1"/>
    <col min="5" max="5" width="19.42578125" style="4" customWidth="1"/>
    <col min="6" max="6" width="29.5703125" style="1" customWidth="1"/>
    <col min="7" max="7" width="20.5703125" style="7" customWidth="1"/>
    <col min="8" max="8" width="20.7109375" style="1" bestFit="1" customWidth="1"/>
    <col min="9" max="9" width="12" style="1" bestFit="1" customWidth="1"/>
    <col min="10" max="11" width="9.140625" style="1"/>
    <col min="12" max="12" width="16.140625" style="1" bestFit="1" customWidth="1"/>
    <col min="13" max="13" width="14" style="1" bestFit="1" customWidth="1"/>
    <col min="14" max="14" width="9.140625" style="1"/>
    <col min="15" max="15" width="10" style="1" bestFit="1" customWidth="1"/>
    <col min="16" max="16384" width="9.140625" style="1"/>
  </cols>
  <sheetData>
    <row r="2" spans="1:8" x14ac:dyDescent="0.25">
      <c r="B2" s="2" t="s">
        <v>0</v>
      </c>
      <c r="D2" s="3" t="s">
        <v>1</v>
      </c>
      <c r="G2" s="5"/>
    </row>
    <row r="3" spans="1:8" x14ac:dyDescent="0.25">
      <c r="A3" s="6" t="s">
        <v>2</v>
      </c>
      <c r="B3" s="2" t="s">
        <v>3</v>
      </c>
      <c r="D3" s="2" t="s">
        <v>4</v>
      </c>
    </row>
    <row r="4" spans="1:8" x14ac:dyDescent="0.25">
      <c r="B4" s="2" t="s">
        <v>5</v>
      </c>
      <c r="D4" s="8">
        <v>45565</v>
      </c>
    </row>
    <row r="6" spans="1:8" x14ac:dyDescent="0.25">
      <c r="B6" s="9" t="s">
        <v>6</v>
      </c>
      <c r="C6" s="10" t="s">
        <v>7</v>
      </c>
      <c r="D6" s="10" t="s">
        <v>8</v>
      </c>
      <c r="E6" s="11" t="s">
        <v>9</v>
      </c>
      <c r="F6" s="10" t="s">
        <v>10</v>
      </c>
      <c r="G6" s="12" t="s">
        <v>11</v>
      </c>
      <c r="H6" s="13" t="s">
        <v>12</v>
      </c>
    </row>
    <row r="7" spans="1:8" x14ac:dyDescent="0.25">
      <c r="A7" s="14"/>
      <c r="B7" s="15" t="s">
        <v>13</v>
      </c>
      <c r="C7" s="16" t="s">
        <v>14</v>
      </c>
      <c r="D7" s="17" t="s">
        <v>15</v>
      </c>
      <c r="E7" s="18">
        <v>2500000</v>
      </c>
      <c r="F7" s="18">
        <v>175408750</v>
      </c>
      <c r="G7" s="19">
        <f t="shared" ref="G7:G69" si="0">+F7/$F$81</f>
        <v>1.9209506256176862E-2</v>
      </c>
      <c r="H7" s="20"/>
    </row>
    <row r="8" spans="1:8" x14ac:dyDescent="0.25">
      <c r="A8" s="14"/>
      <c r="B8" s="15" t="s">
        <v>16</v>
      </c>
      <c r="C8" s="16" t="s">
        <v>17</v>
      </c>
      <c r="D8" s="16" t="s">
        <v>15</v>
      </c>
      <c r="E8" s="18">
        <v>500000</v>
      </c>
      <c r="F8" s="18">
        <v>34951300</v>
      </c>
      <c r="G8" s="19">
        <f t="shared" si="0"/>
        <v>3.8276153043192793E-3</v>
      </c>
      <c r="H8" s="20"/>
    </row>
    <row r="9" spans="1:8" x14ac:dyDescent="0.25">
      <c r="A9" s="14"/>
      <c r="B9" s="15" t="s">
        <v>18</v>
      </c>
      <c r="C9" s="16" t="s">
        <v>19</v>
      </c>
      <c r="D9" s="16" t="s">
        <v>15</v>
      </c>
      <c r="E9" s="18">
        <v>2250000</v>
      </c>
      <c r="F9" s="18">
        <v>162624150</v>
      </c>
      <c r="G9" s="19">
        <f t="shared" si="0"/>
        <v>1.780942870199146E-2</v>
      </c>
      <c r="H9" s="20"/>
    </row>
    <row r="10" spans="1:8" x14ac:dyDescent="0.25">
      <c r="A10" s="14"/>
      <c r="B10" s="15" t="s">
        <v>20</v>
      </c>
      <c r="C10" s="16" t="s">
        <v>21</v>
      </c>
      <c r="D10" s="16" t="s">
        <v>15</v>
      </c>
      <c r="E10" s="18">
        <v>26000</v>
      </c>
      <c r="F10" s="18">
        <v>1757399.8</v>
      </c>
      <c r="G10" s="19">
        <f t="shared" si="0"/>
        <v>1.9245780186395473E-4</v>
      </c>
      <c r="H10" s="20"/>
    </row>
    <row r="11" spans="1:8" x14ac:dyDescent="0.25">
      <c r="A11" s="14"/>
      <c r="B11" s="15" t="s">
        <v>22</v>
      </c>
      <c r="C11" s="16" t="s">
        <v>23</v>
      </c>
      <c r="D11" s="16" t="s">
        <v>15</v>
      </c>
      <c r="E11" s="18">
        <v>1500000</v>
      </c>
      <c r="F11" s="18">
        <v>75898950</v>
      </c>
      <c r="G11" s="19">
        <f t="shared" si="0"/>
        <v>8.3119077860269504E-3</v>
      </c>
      <c r="H11" s="20"/>
    </row>
    <row r="12" spans="1:8" x14ac:dyDescent="0.25">
      <c r="A12" s="14"/>
      <c r="B12" s="15" t="s">
        <v>24</v>
      </c>
      <c r="C12" s="16" t="s">
        <v>25</v>
      </c>
      <c r="D12" s="16" t="s">
        <v>15</v>
      </c>
      <c r="E12" s="18">
        <v>2100000</v>
      </c>
      <c r="F12" s="18">
        <v>56405160</v>
      </c>
      <c r="G12" s="19">
        <f t="shared" si="0"/>
        <v>6.1770879383192517E-3</v>
      </c>
      <c r="H12" s="20"/>
    </row>
    <row r="13" spans="1:8" x14ac:dyDescent="0.25">
      <c r="A13" s="14"/>
      <c r="B13" s="15" t="s">
        <v>26</v>
      </c>
      <c r="C13" s="16" t="s">
        <v>27</v>
      </c>
      <c r="D13" s="16" t="s">
        <v>15</v>
      </c>
      <c r="E13" s="18">
        <v>600000</v>
      </c>
      <c r="F13" s="18">
        <v>63029880</v>
      </c>
      <c r="G13" s="19">
        <f t="shared" si="0"/>
        <v>6.9025796842294177E-3</v>
      </c>
      <c r="H13" s="20"/>
    </row>
    <row r="14" spans="1:8" x14ac:dyDescent="0.25">
      <c r="A14" s="14"/>
      <c r="B14" s="15" t="s">
        <v>28</v>
      </c>
      <c r="C14" s="16" t="s">
        <v>29</v>
      </c>
      <c r="D14" s="16" t="s">
        <v>15</v>
      </c>
      <c r="E14" s="18">
        <v>580500</v>
      </c>
      <c r="F14" s="18">
        <v>63114746.399999999</v>
      </c>
      <c r="G14" s="19">
        <f t="shared" si="0"/>
        <v>6.9118736427220204E-3</v>
      </c>
      <c r="H14" s="20"/>
    </row>
    <row r="15" spans="1:8" x14ac:dyDescent="0.25">
      <c r="A15" s="14"/>
      <c r="B15" s="15" t="s">
        <v>30</v>
      </c>
      <c r="C15" s="16" t="s">
        <v>31</v>
      </c>
      <c r="D15" s="16" t="s">
        <v>15</v>
      </c>
      <c r="E15" s="18">
        <v>256800</v>
      </c>
      <c r="F15" s="18">
        <v>28055348.640000001</v>
      </c>
      <c r="G15" s="19">
        <f t="shared" si="0"/>
        <v>3.07242024824476E-3</v>
      </c>
      <c r="H15" s="20"/>
    </row>
    <row r="16" spans="1:8" x14ac:dyDescent="0.25">
      <c r="A16" s="14"/>
      <c r="B16" s="15" t="s">
        <v>32</v>
      </c>
      <c r="C16" s="16" t="s">
        <v>33</v>
      </c>
      <c r="D16" s="16" t="s">
        <v>15</v>
      </c>
      <c r="E16" s="18">
        <v>200000</v>
      </c>
      <c r="F16" s="18">
        <v>22935300</v>
      </c>
      <c r="G16" s="19">
        <f t="shared" si="0"/>
        <v>2.51170930091739E-3</v>
      </c>
      <c r="H16" s="20"/>
    </row>
    <row r="17" spans="1:8" x14ac:dyDescent="0.25">
      <c r="A17" s="14"/>
      <c r="B17" s="15" t="s">
        <v>34</v>
      </c>
      <c r="C17" s="16" t="s">
        <v>35</v>
      </c>
      <c r="D17" s="16" t="s">
        <v>15</v>
      </c>
      <c r="E17" s="18">
        <v>500000</v>
      </c>
      <c r="F17" s="18">
        <v>57000550</v>
      </c>
      <c r="G17" s="19">
        <f t="shared" si="0"/>
        <v>6.2422907741519285E-3</v>
      </c>
      <c r="H17" s="20"/>
    </row>
    <row r="18" spans="1:8" x14ac:dyDescent="0.25">
      <c r="A18" s="14"/>
      <c r="B18" s="15" t="s">
        <v>36</v>
      </c>
      <c r="C18" s="16" t="s">
        <v>37</v>
      </c>
      <c r="D18" s="16" t="s">
        <v>15</v>
      </c>
      <c r="E18" s="18">
        <v>60600</v>
      </c>
      <c r="F18" s="18">
        <v>6477206.7599999998</v>
      </c>
      <c r="G18" s="19">
        <f t="shared" si="0"/>
        <v>7.0933715552257831E-4</v>
      </c>
      <c r="H18" s="20"/>
    </row>
    <row r="19" spans="1:8" x14ac:dyDescent="0.25">
      <c r="A19" s="14"/>
      <c r="B19" s="15" t="s">
        <v>38</v>
      </c>
      <c r="C19" s="16" t="s">
        <v>39</v>
      </c>
      <c r="D19" s="16" t="s">
        <v>15</v>
      </c>
      <c r="E19" s="18">
        <v>163000</v>
      </c>
      <c r="F19" s="18">
        <v>17977481.899999999</v>
      </c>
      <c r="G19" s="19">
        <f t="shared" si="0"/>
        <v>1.9687646769522972E-3</v>
      </c>
      <c r="H19" s="20"/>
    </row>
    <row r="20" spans="1:8" x14ac:dyDescent="0.25">
      <c r="A20" s="14"/>
      <c r="B20" s="15" t="s">
        <v>40</v>
      </c>
      <c r="C20" s="16" t="s">
        <v>41</v>
      </c>
      <c r="D20" s="16" t="s">
        <v>15</v>
      </c>
      <c r="E20" s="18">
        <v>50000</v>
      </c>
      <c r="F20" s="18">
        <v>5206625</v>
      </c>
      <c r="G20" s="19">
        <f t="shared" si="0"/>
        <v>5.7019216835572266E-4</v>
      </c>
      <c r="H20" s="20"/>
    </row>
    <row r="21" spans="1:8" x14ac:dyDescent="0.25">
      <c r="A21" s="14"/>
      <c r="B21" s="15" t="s">
        <v>42</v>
      </c>
      <c r="C21" s="16" t="s">
        <v>43</v>
      </c>
      <c r="D21" s="16" t="s">
        <v>15</v>
      </c>
      <c r="E21" s="18">
        <v>500000</v>
      </c>
      <c r="F21" s="18">
        <v>48704150</v>
      </c>
      <c r="G21" s="19">
        <f t="shared" si="0"/>
        <v>5.3337286431080341E-3</v>
      </c>
      <c r="H21" s="20"/>
    </row>
    <row r="22" spans="1:8" x14ac:dyDescent="0.25">
      <c r="A22" s="14"/>
      <c r="B22" s="15" t="s">
        <v>44</v>
      </c>
      <c r="C22" s="16" t="s">
        <v>45</v>
      </c>
      <c r="D22" s="16" t="s">
        <v>15</v>
      </c>
      <c r="E22" s="18">
        <v>620000</v>
      </c>
      <c r="F22" s="18">
        <v>62254696</v>
      </c>
      <c r="G22" s="19">
        <f t="shared" si="0"/>
        <v>6.8176871010618839E-3</v>
      </c>
      <c r="H22" s="20"/>
    </row>
    <row r="23" spans="1:8" x14ac:dyDescent="0.25">
      <c r="A23" s="14"/>
      <c r="B23" s="15" t="s">
        <v>46</v>
      </c>
      <c r="C23" s="16" t="s">
        <v>47</v>
      </c>
      <c r="D23" s="16" t="s">
        <v>15</v>
      </c>
      <c r="E23" s="18">
        <v>28300</v>
      </c>
      <c r="F23" s="18">
        <v>3041188.75</v>
      </c>
      <c r="G23" s="19">
        <f t="shared" si="0"/>
        <v>3.3304914560613249E-4</v>
      </c>
      <c r="H23" s="20"/>
    </row>
    <row r="24" spans="1:8" x14ac:dyDescent="0.25">
      <c r="A24" s="14"/>
      <c r="B24" s="15" t="s">
        <v>48</v>
      </c>
      <c r="C24" s="16" t="s">
        <v>49</v>
      </c>
      <c r="D24" s="16" t="s">
        <v>15</v>
      </c>
      <c r="E24" s="18">
        <v>230000</v>
      </c>
      <c r="F24" s="18">
        <v>25319182</v>
      </c>
      <c r="G24" s="19">
        <f t="shared" si="0"/>
        <v>2.7727749330080775E-3</v>
      </c>
      <c r="H24" s="20"/>
    </row>
    <row r="25" spans="1:8" x14ac:dyDescent="0.25">
      <c r="A25" s="14"/>
      <c r="B25" s="15" t="s">
        <v>50</v>
      </c>
      <c r="C25" s="16" t="s">
        <v>51</v>
      </c>
      <c r="D25" s="16" t="s">
        <v>15</v>
      </c>
      <c r="E25" s="18">
        <v>170000</v>
      </c>
      <c r="F25" s="18">
        <v>18464006</v>
      </c>
      <c r="G25" s="19">
        <f t="shared" si="0"/>
        <v>2.0220453014521064E-3</v>
      </c>
      <c r="H25" s="20"/>
    </row>
    <row r="26" spans="1:8" x14ac:dyDescent="0.25">
      <c r="A26" s="14"/>
      <c r="B26" s="15" t="s">
        <v>52</v>
      </c>
      <c r="C26" s="16" t="s">
        <v>53</v>
      </c>
      <c r="D26" s="16" t="s">
        <v>15</v>
      </c>
      <c r="E26" s="18">
        <v>1000000</v>
      </c>
      <c r="F26" s="18">
        <v>109185200</v>
      </c>
      <c r="G26" s="19">
        <f t="shared" si="0"/>
        <v>1.1957178775186084E-2</v>
      </c>
      <c r="H26" s="20"/>
    </row>
    <row r="27" spans="1:8" x14ac:dyDescent="0.25">
      <c r="A27" s="14"/>
      <c r="B27" s="15" t="s">
        <v>54</v>
      </c>
      <c r="C27" s="16" t="s">
        <v>55</v>
      </c>
      <c r="D27" s="16" t="s">
        <v>15</v>
      </c>
      <c r="E27" s="18">
        <v>500000</v>
      </c>
      <c r="F27" s="18">
        <v>51643650</v>
      </c>
      <c r="G27" s="19">
        <f t="shared" si="0"/>
        <v>5.6556415672924425E-3</v>
      </c>
      <c r="H27" s="20"/>
    </row>
    <row r="28" spans="1:8" x14ac:dyDescent="0.25">
      <c r="A28" s="14"/>
      <c r="B28" s="15" t="s">
        <v>56</v>
      </c>
      <c r="C28" s="16" t="s">
        <v>57</v>
      </c>
      <c r="D28" s="16" t="s">
        <v>15</v>
      </c>
      <c r="E28" s="18">
        <v>140000</v>
      </c>
      <c r="F28" s="18">
        <v>13384014</v>
      </c>
      <c r="G28" s="19">
        <f t="shared" si="0"/>
        <v>1.4657210695917891E-3</v>
      </c>
      <c r="H28" s="20"/>
    </row>
    <row r="29" spans="1:8" x14ac:dyDescent="0.25">
      <c r="A29" s="14"/>
      <c r="B29" s="15" t="s">
        <v>58</v>
      </c>
      <c r="C29" s="16" t="s">
        <v>59</v>
      </c>
      <c r="D29" s="16" t="s">
        <v>15</v>
      </c>
      <c r="E29" s="18">
        <v>500000</v>
      </c>
      <c r="F29" s="18">
        <v>49096900</v>
      </c>
      <c r="G29" s="19">
        <f t="shared" si="0"/>
        <v>5.3767398017994534E-3</v>
      </c>
      <c r="H29" s="20"/>
    </row>
    <row r="30" spans="1:8" x14ac:dyDescent="0.25">
      <c r="A30" s="14"/>
      <c r="B30" s="15" t="s">
        <v>60</v>
      </c>
      <c r="C30" s="16" t="s">
        <v>61</v>
      </c>
      <c r="D30" s="16" t="s">
        <v>15</v>
      </c>
      <c r="E30" s="18">
        <v>425400</v>
      </c>
      <c r="F30" s="18">
        <v>40700059.920000002</v>
      </c>
      <c r="G30" s="19">
        <f t="shared" si="0"/>
        <v>4.4571781947024495E-3</v>
      </c>
      <c r="H30" s="20"/>
    </row>
    <row r="31" spans="1:8" x14ac:dyDescent="0.25">
      <c r="A31" s="14"/>
      <c r="B31" s="15" t="s">
        <v>62</v>
      </c>
      <c r="C31" s="16" t="s">
        <v>63</v>
      </c>
      <c r="D31" s="16" t="s">
        <v>15</v>
      </c>
      <c r="E31" s="18">
        <v>500000</v>
      </c>
      <c r="F31" s="18">
        <v>48884350</v>
      </c>
      <c r="G31" s="19">
        <f t="shared" si="0"/>
        <v>5.3534628526464012E-3</v>
      </c>
      <c r="H31" s="20"/>
    </row>
    <row r="32" spans="1:8" x14ac:dyDescent="0.25">
      <c r="A32" s="14"/>
      <c r="B32" s="15" t="s">
        <v>64</v>
      </c>
      <c r="C32" s="16" t="s">
        <v>65</v>
      </c>
      <c r="D32" s="16" t="s">
        <v>15</v>
      </c>
      <c r="E32" s="18">
        <v>500000</v>
      </c>
      <c r="F32" s="18">
        <v>49359250</v>
      </c>
      <c r="G32" s="19">
        <f t="shared" si="0"/>
        <v>5.4054704892156054E-3</v>
      </c>
      <c r="H32" s="20"/>
    </row>
    <row r="33" spans="1:8" x14ac:dyDescent="0.25">
      <c r="A33" s="14"/>
      <c r="B33" s="15" t="s">
        <v>66</v>
      </c>
      <c r="C33" s="16" t="s">
        <v>67</v>
      </c>
      <c r="D33" s="16" t="s">
        <v>15</v>
      </c>
      <c r="E33" s="18">
        <v>840000</v>
      </c>
      <c r="F33" s="18">
        <v>83117916</v>
      </c>
      <c r="G33" s="19">
        <f t="shared" si="0"/>
        <v>9.1024770851076877E-3</v>
      </c>
      <c r="H33" s="20"/>
    </row>
    <row r="34" spans="1:8" x14ac:dyDescent="0.25">
      <c r="A34" s="14"/>
      <c r="B34" s="15" t="s">
        <v>68</v>
      </c>
      <c r="C34" s="16" t="s">
        <v>69</v>
      </c>
      <c r="D34" s="16" t="s">
        <v>15</v>
      </c>
      <c r="E34" s="18">
        <v>420000</v>
      </c>
      <c r="F34" s="18">
        <v>42533442</v>
      </c>
      <c r="G34" s="19">
        <f t="shared" si="0"/>
        <v>4.657957030055432E-3</v>
      </c>
      <c r="H34" s="20"/>
    </row>
    <row r="35" spans="1:8" x14ac:dyDescent="0.25">
      <c r="A35" s="14"/>
      <c r="B35" s="15" t="s">
        <v>70</v>
      </c>
      <c r="C35" s="16" t="s">
        <v>71</v>
      </c>
      <c r="D35" s="16" t="s">
        <v>15</v>
      </c>
      <c r="E35" s="18">
        <v>596400</v>
      </c>
      <c r="F35" s="18">
        <v>59789875.32</v>
      </c>
      <c r="G35" s="19">
        <f t="shared" si="0"/>
        <v>6.5477576461583278E-3</v>
      </c>
      <c r="H35" s="20"/>
    </row>
    <row r="36" spans="1:8" x14ac:dyDescent="0.25">
      <c r="A36" s="14"/>
      <c r="B36" s="15" t="s">
        <v>72</v>
      </c>
      <c r="C36" s="16" t="s">
        <v>73</v>
      </c>
      <c r="D36" s="16" t="s">
        <v>15</v>
      </c>
      <c r="E36" s="18">
        <v>1500000</v>
      </c>
      <c r="F36" s="18">
        <v>148408650</v>
      </c>
      <c r="G36" s="19">
        <f t="shared" si="0"/>
        <v>1.6252649258635971E-2</v>
      </c>
      <c r="H36" s="20"/>
    </row>
    <row r="37" spans="1:8" x14ac:dyDescent="0.25">
      <c r="A37" s="14"/>
      <c r="B37" s="15" t="s">
        <v>74</v>
      </c>
      <c r="C37" s="16" t="s">
        <v>75</v>
      </c>
      <c r="D37" s="16" t="s">
        <v>15</v>
      </c>
      <c r="E37" s="18">
        <v>350000</v>
      </c>
      <c r="F37" s="18">
        <v>35572495</v>
      </c>
      <c r="G37" s="19">
        <f t="shared" si="0"/>
        <v>3.895644118382465E-3</v>
      </c>
      <c r="H37" s="20"/>
    </row>
    <row r="38" spans="1:8" x14ac:dyDescent="0.25">
      <c r="A38" s="14"/>
      <c r="B38" s="15" t="s">
        <v>76</v>
      </c>
      <c r="C38" s="16" t="s">
        <v>77</v>
      </c>
      <c r="D38" s="16" t="s">
        <v>15</v>
      </c>
      <c r="E38" s="18">
        <v>1000000</v>
      </c>
      <c r="F38" s="18">
        <v>104910100</v>
      </c>
      <c r="G38" s="19">
        <f t="shared" si="0"/>
        <v>1.1489000533246719E-2</v>
      </c>
      <c r="H38" s="20"/>
    </row>
    <row r="39" spans="1:8" x14ac:dyDescent="0.25">
      <c r="A39" s="14"/>
      <c r="B39" s="15" t="s">
        <v>78</v>
      </c>
      <c r="C39" s="16" t="s">
        <v>79</v>
      </c>
      <c r="D39" s="16" t="s">
        <v>15</v>
      </c>
      <c r="E39" s="18">
        <v>1500000</v>
      </c>
      <c r="F39" s="18">
        <v>155161650</v>
      </c>
      <c r="G39" s="19">
        <f t="shared" si="0"/>
        <v>1.6992189308650367E-2</v>
      </c>
      <c r="H39" s="20"/>
    </row>
    <row r="40" spans="1:8" x14ac:dyDescent="0.25">
      <c r="A40" s="14"/>
      <c r="B40" s="15" t="s">
        <v>80</v>
      </c>
      <c r="C40" s="16" t="s">
        <v>81</v>
      </c>
      <c r="D40" s="16" t="s">
        <v>15</v>
      </c>
      <c r="E40" s="18">
        <v>7145000</v>
      </c>
      <c r="F40" s="18">
        <v>745282089</v>
      </c>
      <c r="G40" s="19">
        <f t="shared" si="0"/>
        <v>8.1617940674350978E-2</v>
      </c>
      <c r="H40" s="20"/>
    </row>
    <row r="41" spans="1:8" x14ac:dyDescent="0.25">
      <c r="A41" s="14"/>
      <c r="B41" s="15" t="s">
        <v>82</v>
      </c>
      <c r="C41" s="16" t="s">
        <v>83</v>
      </c>
      <c r="D41" s="16" t="s">
        <v>15</v>
      </c>
      <c r="E41" s="18">
        <v>6660000</v>
      </c>
      <c r="F41" s="18">
        <v>699744222</v>
      </c>
      <c r="G41" s="19">
        <f t="shared" si="0"/>
        <v>7.6630960600498052E-2</v>
      </c>
      <c r="H41" s="20"/>
    </row>
    <row r="42" spans="1:8" x14ac:dyDescent="0.25">
      <c r="A42" s="14"/>
      <c r="B42" s="15" t="s">
        <v>84</v>
      </c>
      <c r="C42" s="16" t="s">
        <v>85</v>
      </c>
      <c r="D42" s="16" t="s">
        <v>15</v>
      </c>
      <c r="E42" s="18">
        <v>1000000</v>
      </c>
      <c r="F42" s="18">
        <v>103226300</v>
      </c>
      <c r="G42" s="19">
        <f t="shared" si="0"/>
        <v>1.1304602852776671E-2</v>
      </c>
      <c r="H42" s="20"/>
    </row>
    <row r="43" spans="1:8" x14ac:dyDescent="0.25">
      <c r="A43" s="14"/>
      <c r="B43" s="15" t="s">
        <v>86</v>
      </c>
      <c r="C43" s="16" t="s">
        <v>87</v>
      </c>
      <c r="D43" s="16" t="s">
        <v>15</v>
      </c>
      <c r="E43" s="18">
        <v>4500000</v>
      </c>
      <c r="F43" s="18">
        <v>462358350</v>
      </c>
      <c r="G43" s="19">
        <f t="shared" si="0"/>
        <v>5.0634165153794278E-2</v>
      </c>
      <c r="H43" s="20"/>
    </row>
    <row r="44" spans="1:8" x14ac:dyDescent="0.25">
      <c r="A44" s="14"/>
      <c r="B44" s="15" t="s">
        <v>88</v>
      </c>
      <c r="C44" s="16" t="s">
        <v>89</v>
      </c>
      <c r="D44" s="16" t="s">
        <v>15</v>
      </c>
      <c r="E44" s="18">
        <v>9340000</v>
      </c>
      <c r="F44" s="18">
        <v>1004709404</v>
      </c>
      <c r="G44" s="19">
        <f t="shared" si="0"/>
        <v>0.11002855662432875</v>
      </c>
      <c r="H44" s="20"/>
    </row>
    <row r="45" spans="1:8" x14ac:dyDescent="0.25">
      <c r="A45" s="14"/>
      <c r="B45" s="15" t="s">
        <v>90</v>
      </c>
      <c r="C45" s="16" t="s">
        <v>91</v>
      </c>
      <c r="D45" s="16" t="s">
        <v>15</v>
      </c>
      <c r="E45" s="18">
        <v>500000</v>
      </c>
      <c r="F45" s="18">
        <v>51552300</v>
      </c>
      <c r="G45" s="19">
        <f t="shared" si="0"/>
        <v>5.6456375715025989E-3</v>
      </c>
      <c r="H45" s="20"/>
    </row>
    <row r="46" spans="1:8" x14ac:dyDescent="0.25">
      <c r="A46" s="14"/>
      <c r="B46" s="15" t="s">
        <v>92</v>
      </c>
      <c r="C46" s="16" t="s">
        <v>93</v>
      </c>
      <c r="D46" s="16" t="s">
        <v>15</v>
      </c>
      <c r="E46" s="18">
        <v>4630000</v>
      </c>
      <c r="F46" s="18">
        <v>474249048</v>
      </c>
      <c r="G46" s="19">
        <f t="shared" si="0"/>
        <v>5.1936348982259559E-2</v>
      </c>
      <c r="H46" s="20"/>
    </row>
    <row r="47" spans="1:8" x14ac:dyDescent="0.25">
      <c r="A47" s="14"/>
      <c r="B47" s="15" t="s">
        <v>94</v>
      </c>
      <c r="C47" s="16" t="s">
        <v>95</v>
      </c>
      <c r="D47" s="16" t="s">
        <v>15</v>
      </c>
      <c r="E47" s="18">
        <v>3500000</v>
      </c>
      <c r="F47" s="18">
        <v>364077700</v>
      </c>
      <c r="G47" s="19">
        <f t="shared" si="0"/>
        <v>3.9871174362079903E-2</v>
      </c>
      <c r="H47" s="20"/>
    </row>
    <row r="48" spans="1:8" x14ac:dyDescent="0.25">
      <c r="A48" s="14"/>
      <c r="B48" s="15" t="s">
        <v>96</v>
      </c>
      <c r="C48" s="16" t="s">
        <v>97</v>
      </c>
      <c r="D48" s="16" t="s">
        <v>15</v>
      </c>
      <c r="E48" s="18">
        <v>8798200</v>
      </c>
      <c r="F48" s="18">
        <v>929118954.05999994</v>
      </c>
      <c r="G48" s="19">
        <f t="shared" si="0"/>
        <v>0.1017504335487715</v>
      </c>
      <c r="H48" s="20"/>
    </row>
    <row r="49" spans="1:8" x14ac:dyDescent="0.25">
      <c r="A49" s="14"/>
      <c r="B49" s="15" t="s">
        <v>98</v>
      </c>
      <c r="C49" s="16" t="s">
        <v>99</v>
      </c>
      <c r="D49" s="16" t="s">
        <v>15</v>
      </c>
      <c r="E49" s="18">
        <v>940000</v>
      </c>
      <c r="F49" s="18">
        <v>95368170</v>
      </c>
      <c r="G49" s="19">
        <f t="shared" si="0"/>
        <v>1.0444036903832554E-2</v>
      </c>
      <c r="H49" s="20"/>
    </row>
    <row r="50" spans="1:8" x14ac:dyDescent="0.25">
      <c r="A50" s="14"/>
      <c r="B50" s="15" t="s">
        <v>100</v>
      </c>
      <c r="C50" s="16" t="s">
        <v>101</v>
      </c>
      <c r="D50" s="16" t="s">
        <v>15</v>
      </c>
      <c r="E50" s="18">
        <v>500000</v>
      </c>
      <c r="F50" s="18">
        <v>50520900</v>
      </c>
      <c r="G50" s="19">
        <f t="shared" si="0"/>
        <v>5.5326860525354961E-3</v>
      </c>
      <c r="H50" s="20"/>
    </row>
    <row r="51" spans="1:8" x14ac:dyDescent="0.25">
      <c r="A51" s="14"/>
      <c r="B51" s="15" t="s">
        <v>102</v>
      </c>
      <c r="C51" s="16" t="s">
        <v>103</v>
      </c>
      <c r="D51" s="16" t="s">
        <v>15</v>
      </c>
      <c r="E51" s="18">
        <v>1090100</v>
      </c>
      <c r="F51" s="18">
        <v>111493792.84999999</v>
      </c>
      <c r="G51" s="19">
        <f t="shared" si="0"/>
        <v>1.2209999280406263E-2</v>
      </c>
      <c r="H51" s="20"/>
    </row>
    <row r="52" spans="1:8" x14ac:dyDescent="0.25">
      <c r="A52" s="14"/>
      <c r="B52" s="15" t="s">
        <v>104</v>
      </c>
      <c r="C52" s="16" t="s">
        <v>105</v>
      </c>
      <c r="D52" s="16" t="s">
        <v>106</v>
      </c>
      <c r="E52" s="18">
        <v>1000000</v>
      </c>
      <c r="F52" s="18">
        <v>105180800</v>
      </c>
      <c r="G52" s="19">
        <f t="shared" si="0"/>
        <v>1.1518645652680881E-2</v>
      </c>
      <c r="H52" s="20"/>
    </row>
    <row r="53" spans="1:8" x14ac:dyDescent="0.25">
      <c r="A53" s="14"/>
      <c r="B53" s="15" t="s">
        <v>107</v>
      </c>
      <c r="C53" s="16" t="s">
        <v>108</v>
      </c>
      <c r="D53" s="16" t="s">
        <v>106</v>
      </c>
      <c r="E53" s="18">
        <v>500000</v>
      </c>
      <c r="F53" s="18">
        <v>52082750</v>
      </c>
      <c r="G53" s="19">
        <f t="shared" si="0"/>
        <v>5.70372864502994E-3</v>
      </c>
      <c r="H53" s="20"/>
    </row>
    <row r="54" spans="1:8" x14ac:dyDescent="0.25">
      <c r="A54" s="14"/>
      <c r="B54" s="15" t="s">
        <v>109</v>
      </c>
      <c r="C54" s="16" t="s">
        <v>110</v>
      </c>
      <c r="D54" s="16" t="s">
        <v>106</v>
      </c>
      <c r="E54" s="18">
        <v>450000</v>
      </c>
      <c r="F54" s="18">
        <v>47258190</v>
      </c>
      <c r="G54" s="19">
        <f t="shared" si="0"/>
        <v>5.175377490921034E-3</v>
      </c>
      <c r="H54" s="20"/>
    </row>
    <row r="55" spans="1:8" x14ac:dyDescent="0.25">
      <c r="B55" s="15" t="s">
        <v>111</v>
      </c>
      <c r="C55" s="16" t="s">
        <v>112</v>
      </c>
      <c r="D55" s="16" t="s">
        <v>106</v>
      </c>
      <c r="E55" s="18">
        <v>130000</v>
      </c>
      <c r="F55" s="18">
        <v>13760266</v>
      </c>
      <c r="G55" s="19">
        <f t="shared" si="0"/>
        <v>1.5069254858361273E-3</v>
      </c>
      <c r="H55" s="20"/>
    </row>
    <row r="56" spans="1:8" x14ac:dyDescent="0.25">
      <c r="B56" s="15" t="s">
        <v>113</v>
      </c>
      <c r="C56" s="16" t="s">
        <v>114</v>
      </c>
      <c r="D56" s="16" t="s">
        <v>106</v>
      </c>
      <c r="E56" s="18">
        <v>190000</v>
      </c>
      <c r="F56" s="18">
        <v>18647379</v>
      </c>
      <c r="G56" s="19">
        <f t="shared" si="0"/>
        <v>2.0421269951573172E-3</v>
      </c>
      <c r="H56" s="20"/>
    </row>
    <row r="57" spans="1:8" x14ac:dyDescent="0.25">
      <c r="B57" s="15" t="s">
        <v>115</v>
      </c>
      <c r="C57" s="16" t="s">
        <v>116</v>
      </c>
      <c r="D57" s="16" t="s">
        <v>106</v>
      </c>
      <c r="E57" s="18">
        <v>1000000</v>
      </c>
      <c r="F57" s="18">
        <v>100190500</v>
      </c>
      <c r="G57" s="19">
        <f t="shared" si="0"/>
        <v>1.0972143844360604E-2</v>
      </c>
      <c r="H57" s="20"/>
    </row>
    <row r="58" spans="1:8" x14ac:dyDescent="0.25">
      <c r="B58" s="15" t="s">
        <v>117</v>
      </c>
      <c r="C58" s="16" t="s">
        <v>118</v>
      </c>
      <c r="D58" s="16" t="s">
        <v>106</v>
      </c>
      <c r="E58" s="18">
        <v>400000</v>
      </c>
      <c r="F58" s="18">
        <v>41120520</v>
      </c>
      <c r="G58" s="19">
        <f t="shared" si="0"/>
        <v>4.5032239623008881E-3</v>
      </c>
      <c r="H58" s="20"/>
    </row>
    <row r="59" spans="1:8" x14ac:dyDescent="0.25">
      <c r="A59" s="21" t="s">
        <v>119</v>
      </c>
      <c r="B59" s="15" t="s">
        <v>120</v>
      </c>
      <c r="C59" s="16" t="s">
        <v>121</v>
      </c>
      <c r="D59" s="16" t="s">
        <v>106</v>
      </c>
      <c r="E59" s="18">
        <v>6900000</v>
      </c>
      <c r="F59" s="18">
        <v>720850590</v>
      </c>
      <c r="G59" s="19">
        <f t="shared" si="0"/>
        <v>7.8942378406857028E-2</v>
      </c>
      <c r="H59" s="20"/>
    </row>
    <row r="60" spans="1:8" x14ac:dyDescent="0.25">
      <c r="B60" s="15" t="s">
        <v>122</v>
      </c>
      <c r="C60" s="16" t="s">
        <v>123</v>
      </c>
      <c r="D60" s="16" t="s">
        <v>106</v>
      </c>
      <c r="E60" s="18">
        <v>2000000</v>
      </c>
      <c r="F60" s="18">
        <v>206386400</v>
      </c>
      <c r="G60" s="19">
        <f t="shared" si="0"/>
        <v>2.2601955957099178E-2</v>
      </c>
      <c r="H60" s="20"/>
    </row>
    <row r="61" spans="1:8" x14ac:dyDescent="0.25">
      <c r="B61" s="15" t="s">
        <v>124</v>
      </c>
      <c r="C61" s="16" t="s">
        <v>125</v>
      </c>
      <c r="D61" s="16" t="s">
        <v>106</v>
      </c>
      <c r="E61" s="18">
        <v>1000000</v>
      </c>
      <c r="F61" s="18">
        <v>102808600</v>
      </c>
      <c r="G61" s="19">
        <f t="shared" si="0"/>
        <v>1.1258859349312875E-2</v>
      </c>
      <c r="H61" s="20"/>
    </row>
    <row r="62" spans="1:8" x14ac:dyDescent="0.25">
      <c r="B62" s="15" t="s">
        <v>126</v>
      </c>
      <c r="C62" s="16" t="s">
        <v>127</v>
      </c>
      <c r="D62" s="16" t="s">
        <v>106</v>
      </c>
      <c r="E62" s="18">
        <v>475000</v>
      </c>
      <c r="F62" s="18">
        <v>48947895</v>
      </c>
      <c r="G62" s="19">
        <f t="shared" si="0"/>
        <v>5.3604218445726807E-3</v>
      </c>
      <c r="H62" s="20"/>
    </row>
    <row r="63" spans="1:8" x14ac:dyDescent="0.25">
      <c r="A63" s="22" t="s">
        <v>128</v>
      </c>
      <c r="B63" s="15" t="s">
        <v>129</v>
      </c>
      <c r="C63" s="16" t="s">
        <v>130</v>
      </c>
      <c r="D63" s="16" t="s">
        <v>106</v>
      </c>
      <c r="E63" s="18">
        <v>1000000</v>
      </c>
      <c r="F63" s="18">
        <v>102516500</v>
      </c>
      <c r="G63" s="19">
        <f t="shared" si="0"/>
        <v>1.1226870655605011E-2</v>
      </c>
      <c r="H63" s="20"/>
    </row>
    <row r="64" spans="1:8" x14ac:dyDescent="0.25">
      <c r="B64" s="15" t="s">
        <v>131</v>
      </c>
      <c r="C64" s="16" t="s">
        <v>132</v>
      </c>
      <c r="D64" s="16" t="s">
        <v>106</v>
      </c>
      <c r="E64" s="18">
        <v>500000</v>
      </c>
      <c r="F64" s="18">
        <v>51184250</v>
      </c>
      <c r="G64" s="19">
        <f t="shared" si="0"/>
        <v>5.6053313793794244E-3</v>
      </c>
      <c r="H64" s="20"/>
    </row>
    <row r="65" spans="1:8" x14ac:dyDescent="0.25">
      <c r="B65" s="15" t="s">
        <v>133</v>
      </c>
      <c r="C65" s="16" t="s">
        <v>134</v>
      </c>
      <c r="D65" s="16" t="s">
        <v>106</v>
      </c>
      <c r="E65" s="18">
        <v>443300</v>
      </c>
      <c r="F65" s="18">
        <v>44783096.93</v>
      </c>
      <c r="G65" s="19">
        <f t="shared" si="0"/>
        <v>4.9043230776561024E-3</v>
      </c>
      <c r="H65" s="20"/>
    </row>
    <row r="66" spans="1:8" x14ac:dyDescent="0.25">
      <c r="B66" s="15" t="s">
        <v>135</v>
      </c>
      <c r="C66" s="16" t="s">
        <v>136</v>
      </c>
      <c r="D66" s="16" t="s">
        <v>106</v>
      </c>
      <c r="E66" s="18">
        <v>455100</v>
      </c>
      <c r="F66" s="18">
        <v>47077227.869999997</v>
      </c>
      <c r="G66" s="19">
        <f t="shared" si="0"/>
        <v>5.1555598183798054E-3</v>
      </c>
      <c r="H66" s="20"/>
    </row>
    <row r="67" spans="1:8" x14ac:dyDescent="0.25">
      <c r="B67" s="15" t="s">
        <v>137</v>
      </c>
      <c r="C67" s="16" t="s">
        <v>138</v>
      </c>
      <c r="D67" s="16" t="s">
        <v>106</v>
      </c>
      <c r="E67" s="18">
        <v>60000</v>
      </c>
      <c r="F67" s="18">
        <v>6882996</v>
      </c>
      <c r="G67" s="19">
        <f t="shared" si="0"/>
        <v>7.5377627811178366E-4</v>
      </c>
      <c r="H67" s="20"/>
    </row>
    <row r="68" spans="1:8" x14ac:dyDescent="0.25">
      <c r="B68" s="15" t="s">
        <v>139</v>
      </c>
      <c r="C68" s="16" t="s">
        <v>140</v>
      </c>
      <c r="D68" s="16" t="s">
        <v>141</v>
      </c>
      <c r="E68" s="18">
        <v>100</v>
      </c>
      <c r="F68" s="18">
        <v>101495300</v>
      </c>
      <c r="G68" s="19">
        <f t="shared" si="0"/>
        <v>1.1115036167366494E-2</v>
      </c>
      <c r="H68" s="20" t="s">
        <v>142</v>
      </c>
    </row>
    <row r="69" spans="1:8" x14ac:dyDescent="0.25">
      <c r="B69" s="23"/>
      <c r="C69" s="23" t="s">
        <v>143</v>
      </c>
      <c r="D69" s="23"/>
      <c r="E69" s="24"/>
      <c r="F69" s="25">
        <f>SUM(F7:F68)</f>
        <v>8823248114.2000008</v>
      </c>
      <c r="G69" s="26">
        <f t="shared" si="0"/>
        <v>0.96625875191246513</v>
      </c>
      <c r="H69" s="27"/>
    </row>
    <row r="71" spans="1:8" x14ac:dyDescent="0.25">
      <c r="B71" s="28"/>
      <c r="C71" s="28" t="s">
        <v>144</v>
      </c>
      <c r="D71" s="28"/>
      <c r="E71" s="28"/>
      <c r="F71" s="28" t="s">
        <v>10</v>
      </c>
      <c r="G71" s="29" t="s">
        <v>11</v>
      </c>
    </row>
    <row r="72" spans="1:8" x14ac:dyDescent="0.25">
      <c r="B72" s="30"/>
      <c r="C72" s="23" t="s">
        <v>145</v>
      </c>
      <c r="D72" s="16"/>
      <c r="E72" s="31"/>
      <c r="F72" s="32" t="s">
        <v>146</v>
      </c>
      <c r="G72" s="33">
        <v>0</v>
      </c>
    </row>
    <row r="73" spans="1:8" x14ac:dyDescent="0.25">
      <c r="B73" s="30" t="s">
        <v>147</v>
      </c>
      <c r="C73" s="23" t="s">
        <v>148</v>
      </c>
      <c r="D73" s="23"/>
      <c r="E73" s="24"/>
      <c r="F73" s="18">
        <v>141151942.47</v>
      </c>
      <c r="G73" s="33">
        <f>+F73/$F$81</f>
        <v>1.5457946778304855E-2</v>
      </c>
    </row>
    <row r="74" spans="1:8" x14ac:dyDescent="0.25">
      <c r="A74" s="34" t="s">
        <v>149</v>
      </c>
      <c r="B74" s="30"/>
      <c r="C74" s="23" t="s">
        <v>150</v>
      </c>
      <c r="D74" s="16"/>
      <c r="E74" s="31"/>
      <c r="F74" s="24" t="s">
        <v>146</v>
      </c>
      <c r="G74" s="33">
        <v>0</v>
      </c>
    </row>
    <row r="75" spans="1:8" x14ac:dyDescent="0.25">
      <c r="B75" s="30"/>
      <c r="C75" s="23" t="s">
        <v>151</v>
      </c>
      <c r="D75" s="16"/>
      <c r="E75" s="31"/>
      <c r="F75" s="24" t="s">
        <v>146</v>
      </c>
      <c r="G75" s="33">
        <v>0</v>
      </c>
    </row>
    <row r="76" spans="1:8" x14ac:dyDescent="0.25">
      <c r="B76" s="30"/>
      <c r="C76" s="23" t="s">
        <v>152</v>
      </c>
      <c r="D76" s="16"/>
      <c r="E76" s="31"/>
      <c r="F76" s="24" t="s">
        <v>146</v>
      </c>
      <c r="G76" s="33">
        <v>0</v>
      </c>
    </row>
    <row r="77" spans="1:8" x14ac:dyDescent="0.25">
      <c r="B77" s="16" t="s">
        <v>128</v>
      </c>
      <c r="C77" s="16" t="s">
        <v>153</v>
      </c>
      <c r="D77" s="16"/>
      <c r="E77" s="31"/>
      <c r="F77" s="18">
        <v>166951247.25</v>
      </c>
      <c r="G77" s="33">
        <f>+F77/$F$81</f>
        <v>1.8283301309230043E-2</v>
      </c>
    </row>
    <row r="78" spans="1:8" x14ac:dyDescent="0.25">
      <c r="B78" s="30"/>
      <c r="C78" s="16"/>
      <c r="D78" s="16"/>
      <c r="E78" s="31"/>
      <c r="F78" s="32"/>
      <c r="G78" s="33"/>
    </row>
    <row r="79" spans="1:8" x14ac:dyDescent="0.25">
      <c r="B79" s="30"/>
      <c r="C79" s="16" t="s">
        <v>154</v>
      </c>
      <c r="D79" s="16"/>
      <c r="E79" s="31"/>
      <c r="F79" s="35">
        <f>SUM(F72:F78)</f>
        <v>308103189.72000003</v>
      </c>
      <c r="G79" s="33">
        <f>+F79/$F$81</f>
        <v>3.3741248087534904E-2</v>
      </c>
    </row>
    <row r="80" spans="1:8" x14ac:dyDescent="0.25">
      <c r="B80" s="30"/>
      <c r="C80" s="16"/>
      <c r="D80" s="16"/>
      <c r="E80" s="31"/>
      <c r="F80" s="35"/>
      <c r="G80" s="33"/>
    </row>
    <row r="81" spans="1:7" x14ac:dyDescent="0.25">
      <c r="A81" s="1" t="s">
        <v>15</v>
      </c>
      <c r="B81" s="36"/>
      <c r="C81" s="37" t="s">
        <v>155</v>
      </c>
      <c r="D81" s="38"/>
      <c r="E81" s="39"/>
      <c r="F81" s="39">
        <f>+F79+F69</f>
        <v>9131351303.9200001</v>
      </c>
      <c r="G81" s="40">
        <v>1</v>
      </c>
    </row>
    <row r="82" spans="1:7" x14ac:dyDescent="0.25">
      <c r="A82" s="16" t="s">
        <v>106</v>
      </c>
      <c r="F82" s="41"/>
    </row>
    <row r="83" spans="1:7" x14ac:dyDescent="0.25">
      <c r="C83" s="23" t="s">
        <v>156</v>
      </c>
      <c r="D83" s="42">
        <v>22.97</v>
      </c>
      <c r="F83" s="4">
        <v>0</v>
      </c>
    </row>
    <row r="84" spans="1:7" x14ac:dyDescent="0.25">
      <c r="C84" s="23" t="s">
        <v>157</v>
      </c>
      <c r="D84" s="42">
        <v>9.58</v>
      </c>
    </row>
    <row r="85" spans="1:7" x14ac:dyDescent="0.25">
      <c r="C85" s="23" t="s">
        <v>158</v>
      </c>
      <c r="D85" s="42">
        <v>7.02</v>
      </c>
    </row>
    <row r="86" spans="1:7" x14ac:dyDescent="0.25">
      <c r="C86" s="23" t="s">
        <v>159</v>
      </c>
      <c r="D86" s="43">
        <v>17.996700000000001</v>
      </c>
    </row>
    <row r="87" spans="1:7" x14ac:dyDescent="0.25">
      <c r="C87" s="23" t="s">
        <v>160</v>
      </c>
      <c r="D87" s="43">
        <v>17.702400000000001</v>
      </c>
    </row>
    <row r="88" spans="1:7" x14ac:dyDescent="0.25">
      <c r="C88" s="23" t="s">
        <v>161</v>
      </c>
      <c r="D88" s="44"/>
    </row>
    <row r="89" spans="1:7" x14ac:dyDescent="0.25">
      <c r="C89" s="23" t="s">
        <v>162</v>
      </c>
      <c r="D89" s="45">
        <v>0</v>
      </c>
    </row>
    <row r="90" spans="1:7" x14ac:dyDescent="0.25">
      <c r="C90" s="23" t="s">
        <v>163</v>
      </c>
      <c r="D90" s="45">
        <v>0</v>
      </c>
      <c r="F90" s="41"/>
      <c r="G90" s="46"/>
    </row>
    <row r="91" spans="1:7" x14ac:dyDescent="0.25">
      <c r="B91" s="47"/>
      <c r="C91" s="14"/>
    </row>
    <row r="92" spans="1:7" x14ac:dyDescent="0.25">
      <c r="F92" s="4"/>
    </row>
    <row r="93" spans="1:7" x14ac:dyDescent="0.25">
      <c r="C93" s="28" t="s">
        <v>164</v>
      </c>
      <c r="D93" s="28"/>
      <c r="E93" s="28"/>
      <c r="F93" s="28"/>
      <c r="G93" s="29"/>
    </row>
    <row r="94" spans="1:7" x14ac:dyDescent="0.25">
      <c r="C94" s="28" t="s">
        <v>165</v>
      </c>
      <c r="D94" s="28"/>
      <c r="E94" s="28"/>
      <c r="F94" s="28" t="s">
        <v>10</v>
      </c>
      <c r="G94" s="29" t="s">
        <v>11</v>
      </c>
    </row>
    <row r="95" spans="1:7" x14ac:dyDescent="0.25">
      <c r="C95" s="23" t="s">
        <v>166</v>
      </c>
      <c r="D95" s="16"/>
      <c r="E95" s="31"/>
      <c r="F95" s="48">
        <f>SUMIF(Table134567685789[[Industry ]],A81,Table134567685789[Market Value])</f>
        <v>7012074853.3999996</v>
      </c>
      <c r="G95" s="49">
        <f>+F95/$F$81</f>
        <v>0.76791206690183789</v>
      </c>
    </row>
    <row r="96" spans="1:7" x14ac:dyDescent="0.25">
      <c r="C96" s="16" t="s">
        <v>167</v>
      </c>
      <c r="D96" s="16"/>
      <c r="E96" s="31"/>
      <c r="F96" s="48">
        <f>SUMIF(Table134567685789[[Industry ]],A82,Table134567685789[Market Value])</f>
        <v>1709677960.8</v>
      </c>
      <c r="G96" s="49">
        <f>+F96/$F$81</f>
        <v>0.18723164884326068</v>
      </c>
    </row>
    <row r="97" spans="3:8" x14ac:dyDescent="0.25">
      <c r="C97" s="16" t="s">
        <v>168</v>
      </c>
      <c r="D97" s="16"/>
      <c r="E97" s="31"/>
      <c r="F97" s="48">
        <f>SUMIF($E$109:$E$116,C97,H109:H116)</f>
        <v>101495300</v>
      </c>
      <c r="G97" s="49">
        <f>+F97/$F$81</f>
        <v>1.1115036167366494E-2</v>
      </c>
    </row>
    <row r="98" spans="3:8" x14ac:dyDescent="0.25">
      <c r="C98" s="17" t="s">
        <v>169</v>
      </c>
      <c r="D98" s="16"/>
      <c r="E98" s="31"/>
      <c r="F98" s="48">
        <f>SUM(F95:F97)</f>
        <v>8823248114.1999989</v>
      </c>
      <c r="G98" s="50">
        <f>SUM(G95:G97)</f>
        <v>0.96625875191246513</v>
      </c>
    </row>
    <row r="99" spans="3:8" x14ac:dyDescent="0.25">
      <c r="E99" s="1"/>
      <c r="G99" s="1"/>
    </row>
    <row r="100" spans="3:8" x14ac:dyDescent="0.25">
      <c r="C100" s="16" t="s">
        <v>170</v>
      </c>
      <c r="D100" s="16"/>
      <c r="E100" s="31"/>
      <c r="F100" s="48">
        <f t="shared" ref="F100:F106" si="1">SUMIF($E$109:$E$116,C100,H112:H119)</f>
        <v>0</v>
      </c>
      <c r="G100" s="49">
        <f t="shared" ref="G100:G106" si="2">+F100/$F$81</f>
        <v>0</v>
      </c>
      <c r="H100" s="16"/>
    </row>
    <row r="101" spans="3:8" x14ac:dyDescent="0.25">
      <c r="C101" s="16" t="s">
        <v>171</v>
      </c>
      <c r="D101" s="16"/>
      <c r="E101" s="31"/>
      <c r="F101" s="48">
        <f t="shared" si="1"/>
        <v>0</v>
      </c>
      <c r="G101" s="49">
        <f t="shared" si="2"/>
        <v>0</v>
      </c>
      <c r="H101" s="16"/>
    </row>
    <row r="102" spans="3:8" x14ac:dyDescent="0.25">
      <c r="C102" s="16" t="s">
        <v>172</v>
      </c>
      <c r="D102" s="16"/>
      <c r="E102" s="31"/>
      <c r="F102" s="48">
        <f t="shared" si="1"/>
        <v>0</v>
      </c>
      <c r="G102" s="49">
        <f t="shared" si="2"/>
        <v>0</v>
      </c>
      <c r="H102" s="16"/>
    </row>
    <row r="103" spans="3:8" x14ac:dyDescent="0.25">
      <c r="C103" s="16" t="s">
        <v>173</v>
      </c>
      <c r="D103" s="16"/>
      <c r="E103" s="31"/>
      <c r="F103" s="48">
        <f t="shared" si="1"/>
        <v>0</v>
      </c>
      <c r="G103" s="49">
        <f t="shared" si="2"/>
        <v>0</v>
      </c>
      <c r="H103" s="16"/>
    </row>
    <row r="104" spans="3:8" x14ac:dyDescent="0.25">
      <c r="C104" s="16" t="s">
        <v>174</v>
      </c>
      <c r="D104" s="16"/>
      <c r="E104" s="31"/>
      <c r="F104" s="48">
        <f>SUMIF($E$109:$E$116,C104,H116:H123)</f>
        <v>0</v>
      </c>
      <c r="G104" s="49">
        <f t="shared" si="2"/>
        <v>0</v>
      </c>
      <c r="H104" s="16"/>
    </row>
    <row r="105" spans="3:8" x14ac:dyDescent="0.25">
      <c r="C105" s="16" t="s">
        <v>175</v>
      </c>
      <c r="D105" s="16"/>
      <c r="E105" s="31"/>
      <c r="F105" s="48">
        <f t="shared" si="1"/>
        <v>0</v>
      </c>
      <c r="G105" s="49">
        <f t="shared" si="2"/>
        <v>0</v>
      </c>
      <c r="H105" s="16"/>
    </row>
    <row r="106" spans="3:8" x14ac:dyDescent="0.25">
      <c r="C106" s="16" t="s">
        <v>176</v>
      </c>
      <c r="D106" s="16"/>
      <c r="E106" s="31"/>
      <c r="F106" s="48">
        <f t="shared" si="1"/>
        <v>0</v>
      </c>
      <c r="G106" s="49">
        <f t="shared" si="2"/>
        <v>0</v>
      </c>
      <c r="H106" s="16"/>
    </row>
    <row r="107" spans="3:8" hidden="1" x14ac:dyDescent="0.25"/>
    <row r="109" spans="3:8" x14ac:dyDescent="0.25">
      <c r="E109" s="16" t="s">
        <v>168</v>
      </c>
      <c r="F109" s="16" t="s">
        <v>177</v>
      </c>
      <c r="G109" s="7">
        <f>SUMIF($H$7:$H$54,F109,$E$7:$E$54)</f>
        <v>0</v>
      </c>
      <c r="H109" s="51">
        <f t="shared" ref="H109:H116" si="3">SUMIF($H$7:$H$68,F109,$F$7:$F$68)</f>
        <v>0</v>
      </c>
    </row>
    <row r="110" spans="3:8" x14ac:dyDescent="0.25">
      <c r="E110" s="16" t="s">
        <v>168</v>
      </c>
      <c r="F110" s="16" t="s">
        <v>178</v>
      </c>
      <c r="G110" s="7">
        <f>SUMIF($H$7:$H$54,F110,$E$7:$E$54)</f>
        <v>0</v>
      </c>
      <c r="H110" s="51">
        <f t="shared" si="3"/>
        <v>0</v>
      </c>
    </row>
    <row r="111" spans="3:8" x14ac:dyDescent="0.25">
      <c r="E111" s="16" t="s">
        <v>168</v>
      </c>
      <c r="F111" s="17" t="s">
        <v>142</v>
      </c>
      <c r="G111" s="7">
        <f>H111/$F$81</f>
        <v>1.1115036167366494E-2</v>
      </c>
      <c r="H111" s="51">
        <f t="shared" si="3"/>
        <v>101495300</v>
      </c>
    </row>
    <row r="112" spans="3:8" x14ac:dyDescent="0.25">
      <c r="E112" s="16" t="s">
        <v>179</v>
      </c>
      <c r="F112" s="16" t="s">
        <v>180</v>
      </c>
      <c r="G112" s="7">
        <f>SUMIF($H$7:$H$54,F112,$E$7:$E$54)</f>
        <v>0</v>
      </c>
      <c r="H112" s="51">
        <f t="shared" si="3"/>
        <v>0</v>
      </c>
    </row>
    <row r="113" spans="5:8" x14ac:dyDescent="0.25">
      <c r="E113" s="16" t="s">
        <v>170</v>
      </c>
      <c r="F113" s="16" t="s">
        <v>181</v>
      </c>
      <c r="G113" s="7">
        <f>SUMIF($H$7:$H$54,F113,$E$7:$E$54)</f>
        <v>0</v>
      </c>
      <c r="H113" s="51">
        <f t="shared" si="3"/>
        <v>0</v>
      </c>
    </row>
    <row r="114" spans="5:8" x14ac:dyDescent="0.25">
      <c r="E114" s="16" t="s">
        <v>168</v>
      </c>
      <c r="F114" s="16" t="s">
        <v>182</v>
      </c>
      <c r="G114" s="7">
        <f>SUMIF($H$7:$H$54,F114,$E$7:$E$54)</f>
        <v>0</v>
      </c>
      <c r="H114" s="51">
        <f t="shared" si="3"/>
        <v>0</v>
      </c>
    </row>
    <row r="115" spans="5:8" x14ac:dyDescent="0.25">
      <c r="E115" s="16" t="s">
        <v>170</v>
      </c>
      <c r="F115" s="16" t="s">
        <v>183</v>
      </c>
      <c r="G115" s="7">
        <f>SUMIF($H$7:$H$54,F115,$E$7:$E$54)</f>
        <v>0</v>
      </c>
      <c r="H115" s="51">
        <f t="shared" si="3"/>
        <v>0</v>
      </c>
    </row>
    <row r="116" spans="5:8" x14ac:dyDescent="0.25">
      <c r="E116" s="16" t="s">
        <v>168</v>
      </c>
      <c r="F116" s="16" t="s">
        <v>184</v>
      </c>
      <c r="G116" s="7">
        <f>SUMIF($H$7:$H$54,F116,$E$7:$E$54)</f>
        <v>0</v>
      </c>
      <c r="H116" s="51">
        <f t="shared" si="3"/>
        <v>0</v>
      </c>
    </row>
    <row r="117" spans="5:8" x14ac:dyDescent="0.25">
      <c r="G117" s="52">
        <f>SUM(G107:G116)</f>
        <v>1.1115036167366494E-2</v>
      </c>
      <c r="H117" s="1">
        <f>SUM(H107:H116)</f>
        <v>101495300</v>
      </c>
    </row>
    <row r="118" spans="5:8" hidden="1" x14ac:dyDescent="0.25"/>
    <row r="119" spans="5:8" hidden="1" x14ac:dyDescent="0.25"/>
    <row r="120" spans="5:8" hidden="1" x14ac:dyDescent="0.25"/>
    <row r="121" spans="5:8" hidden="1" x14ac:dyDescent="0.25"/>
  </sheetData>
  <pageMargins left="0.7" right="0.7" top="0.75" bottom="0.75" header="0.3" footer="0.3"/>
  <pageSetup scale="41" orientation="portrait" horizontalDpi="4294967295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Port_G1</vt:lpstr>
      <vt:lpstr>Port_G1!Print_Area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Malav Dave</dc:creator>
  <cp:lastModifiedBy>Malav Dave</cp:lastModifiedBy>
  <dcterms:created xsi:type="dcterms:W3CDTF">2024-10-03T12:43:52Z</dcterms:created>
  <dcterms:modified xsi:type="dcterms:W3CDTF">2024-10-03T12:44:00Z</dcterms:modified>
</cp:coreProperties>
</file>